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Copies for emailing\"/>
    </mc:Choice>
  </mc:AlternateContent>
  <bookViews>
    <workbookView xWindow="0" yWindow="0" windowWidth="23040" windowHeight="11400"/>
  </bookViews>
  <sheets>
    <sheet name="WPS" sheetId="1" r:id="rId1"/>
    <sheet name="Drop Down List" sheetId="2" state="hidden" r:id="rId2"/>
  </sheets>
  <definedNames>
    <definedName name="Type">'Drop Down List'!$D$1:$D$3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66" i="1"/>
  <c r="F92" i="1" l="1"/>
  <c r="F91" i="1"/>
  <c r="F87" i="1"/>
  <c r="F86" i="1"/>
  <c r="F76" i="1"/>
  <c r="F75" i="1"/>
  <c r="F69" i="1"/>
  <c r="F65" i="1"/>
  <c r="F62" i="1" l="1"/>
  <c r="F61" i="1"/>
  <c r="F49" i="1" l="1"/>
  <c r="F48" i="1"/>
  <c r="F44" i="1"/>
  <c r="F43" i="1"/>
  <c r="F39" i="1"/>
  <c r="F40" i="1"/>
  <c r="F31" i="1"/>
  <c r="F30" i="1"/>
  <c r="F21" i="1"/>
  <c r="F22" i="1"/>
  <c r="F27" i="1"/>
  <c r="F26" i="1"/>
  <c r="H30" i="1" l="1"/>
  <c r="J30" i="1"/>
  <c r="L30" i="1"/>
  <c r="N30" i="1"/>
  <c r="P30" i="1"/>
  <c r="H31" i="1"/>
  <c r="J31" i="1"/>
  <c r="L31" i="1"/>
  <c r="N31" i="1"/>
  <c r="P31" i="1"/>
  <c r="B2" i="1" l="1"/>
</calcChain>
</file>

<file path=xl/sharedStrings.xml><?xml version="1.0" encoding="utf-8"?>
<sst xmlns="http://schemas.openxmlformats.org/spreadsheetml/2006/main" count="195" uniqueCount="84">
  <si>
    <t>Item</t>
  </si>
  <si>
    <t>Comment</t>
  </si>
  <si>
    <t>Acceptable</t>
  </si>
  <si>
    <t>Unacceptable</t>
  </si>
  <si>
    <t>N/A</t>
  </si>
  <si>
    <t>XXXX, Rev. DD</t>
  </si>
  <si>
    <t xml:space="preserve">WWWW, Rev. </t>
  </si>
  <si>
    <t xml:space="preserve">YYYY, Rev. 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</si>
  <si>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</si>
  <si>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</si>
  <si>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Filler Metal</t>
  </si>
  <si>
    <t>Shielding Gas</t>
  </si>
  <si>
    <t>Revision Control</t>
  </si>
  <si>
    <t>Code Reference/ Note</t>
  </si>
  <si>
    <t xml:space="preserve">Records &amp; Quality Clause (273 or 275) </t>
  </si>
  <si>
    <t>Material Certifications (Base and Filler Metals)</t>
  </si>
  <si>
    <t xml:space="preserve">Signatures </t>
  </si>
  <si>
    <t>Furnace Chart and Certification (for PWHT only)</t>
  </si>
  <si>
    <t>Review Date</t>
  </si>
  <si>
    <t>Part Number</t>
  </si>
  <si>
    <t>WPS</t>
  </si>
  <si>
    <t>PQR</t>
  </si>
  <si>
    <t>General Statement</t>
  </si>
  <si>
    <t>Calculator</t>
  </si>
  <si>
    <t>SMAW</t>
  </si>
  <si>
    <t>SAW</t>
  </si>
  <si>
    <t>GMAW</t>
  </si>
  <si>
    <t>FCAW</t>
  </si>
  <si>
    <t>GTAW</t>
  </si>
  <si>
    <t>PQR Value</t>
  </si>
  <si>
    <t>Min.</t>
  </si>
  <si>
    <t>Max.</t>
  </si>
  <si>
    <t>Formulas</t>
  </si>
  <si>
    <t>AWS D1.2:2014</t>
  </si>
  <si>
    <t>WPS Essential Variables (Table 3.1)</t>
  </si>
  <si>
    <t>Welding Process</t>
  </si>
  <si>
    <t>Process Change</t>
  </si>
  <si>
    <t>Transfer Mode Change (GMAW only)</t>
  </si>
  <si>
    <t>Base Metal</t>
  </si>
  <si>
    <t>M-# Change, (footnote b)</t>
  </si>
  <si>
    <t>Thickness Limitation (Tables 3.4, 3.5, 3.6)</t>
  </si>
  <si>
    <t>F-# Change, (footnote c)</t>
  </si>
  <si>
    <t>Addition or Deletion</t>
  </si>
  <si>
    <t>Filler Application Method</t>
  </si>
  <si>
    <t>Change in Size</t>
  </si>
  <si>
    <t>Electrical Parameters</t>
  </si>
  <si>
    <t>Amperage (+/- 20%)</t>
  </si>
  <si>
    <t>Voltage (+/- 15%)</t>
  </si>
  <si>
    <t>Current Type (AC vs DC)</t>
  </si>
  <si>
    <t>Polarity (DCEP (Reversed) vs DCEN (Straight))</t>
  </si>
  <si>
    <t>Change in Gas Type or Composition</t>
  </si>
  <si>
    <t>&gt;10% Change in Mixed Gas Constituent(s)</t>
  </si>
  <si>
    <t>&gt;50% Increase in Flow Rate</t>
  </si>
  <si>
    <t>&gt;20% Decrease in Flow Rate</t>
  </si>
  <si>
    <t>Number of Weld Passes</t>
  </si>
  <si>
    <t>&gt;25% Change in the # of Passes (footnote d)</t>
  </si>
  <si>
    <t>Welding Position</t>
  </si>
  <si>
    <t>Change Outside the Limits of Table 3.3</t>
  </si>
  <si>
    <t>Direction of Welding</t>
  </si>
  <si>
    <t>Forehand vs Backhand (Table 4.4)</t>
  </si>
  <si>
    <t>Uphill vs Downhill (Vertical Welding only)</t>
  </si>
  <si>
    <t>Groove Type</t>
  </si>
  <si>
    <t>Change in Groove Type</t>
  </si>
  <si>
    <t>Change to a Square Groove</t>
  </si>
  <si>
    <t>Groove Dimension</t>
  </si>
  <si>
    <t>&gt;5° Decrease in Nominal Angle</t>
  </si>
  <si>
    <t>&gt;1/16" Change in Root Opening</t>
  </si>
  <si>
    <t>&gt;1/16" Increase in Root Face</t>
  </si>
  <si>
    <t>Technique</t>
  </si>
  <si>
    <t>Stringer vs Weave      (footnote e)</t>
  </si>
  <si>
    <t>Change in Travel Speed (Table 3.1)</t>
  </si>
  <si>
    <t>Cleaning</t>
  </si>
  <si>
    <t>Change in Type of Cleaning (both initial and interpass)</t>
  </si>
  <si>
    <t>Backing</t>
  </si>
  <si>
    <t>Permanent vs Temp/None</t>
  </si>
  <si>
    <t>Backgouging</t>
  </si>
  <si>
    <t>Omission, but not Inclusion</t>
  </si>
  <si>
    <t>&gt;100°F Increase (footnote e)</t>
  </si>
  <si>
    <t>Inspection Results (3.15)</t>
  </si>
  <si>
    <t>Lab Test Results (3.1(5))</t>
  </si>
  <si>
    <t>Certification Statements (3.1(5))</t>
  </si>
  <si>
    <t>PAW-VP</t>
  </si>
  <si>
    <t>Interpass Temperature</t>
  </si>
  <si>
    <t>Preheat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</si>
</sst>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2" fontId="0" fillId="0" borderId="1" xfId="0" applyNumberFormat="1" applyBorder="1" applyAlignment="1"/>
    <xf numFmtId="2" fontId="4" fillId="0" borderId="1" xfId="0" applyNumberFormat="1" applyFont="1" applyBorder="1" applyAlignment="1"/>
    <xf numFmtId="2" fontId="4" fillId="0" borderId="1" xfId="0" applyNumberFormat="1" applyFont="1" applyFill="1" applyBorder="1" applyAlignment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/>
    <xf numFmtId="0" fontId="0" fillId="0" borderId="4" xfId="0" applyBorder="1" applyAlignment="1"/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 applyProtection="1"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protection locked="0"/>
    </xf>
    <xf numFmtId="164" fontId="4" fillId="0" borderId="1" xfId="0" applyNumberFormat="1" applyFont="1" applyFill="1" applyBorder="1" applyAlignment="1"/>
    <xf numFmtId="164" fontId="4" fillId="0" borderId="1" xfId="0" applyNumberFormat="1" applyFont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5" borderId="15" xfId="0" applyFill="1" applyBorder="1" applyAlignment="1"/>
    <xf numFmtId="0" fontId="0" fillId="5" borderId="14" xfId="0" applyFill="1" applyBorder="1" applyAlignment="1"/>
    <xf numFmtId="0" fontId="0" fillId="0" borderId="5" xfId="0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tabSelected="1" zoomScale="85" zoomScaleNormal="85" workbookViewId="0">
      <pane ySplit="8" topLeftCell="A18" activePane="bottomLeft" state="frozen"/>
      <selection pane="bottomLeft" activeCell="Q15" sqref="Q15"/>
    </sheetView>
  </sheetViews>
  <sheetFormatPr defaultRowHeight="14.4" x14ac:dyDescent="0.3"/>
  <cols>
    <col min="1" max="1" width="11.5546875" customWidth="1"/>
    <col min="2" max="2" width="26" customWidth="1"/>
    <col min="3" max="3" width="19.5546875" customWidth="1"/>
    <col min="4" max="4" width="59.88671875" customWidth="1"/>
    <col min="5" max="5" width="11" customWidth="1"/>
    <col min="6" max="6" width="9.6640625" customWidth="1"/>
    <col min="7" max="7" width="9.6640625" hidden="1" customWidth="1"/>
    <col min="8" max="8" width="8.88671875" hidden="1" customWidth="1"/>
    <col min="9" max="9" width="9.5546875" hidden="1" customWidth="1"/>
    <col min="10" max="10" width="8.88671875" hidden="1" customWidth="1"/>
    <col min="11" max="11" width="9.6640625" hidden="1" customWidth="1"/>
    <col min="12" max="12" width="8.88671875" hidden="1" customWidth="1"/>
    <col min="13" max="13" width="9.88671875" hidden="1" customWidth="1"/>
    <col min="14" max="14" width="8.88671875" hidden="1" customWidth="1"/>
    <col min="15" max="15" width="9.88671875" hidden="1" customWidth="1"/>
    <col min="16" max="16" width="8.88671875" hidden="1" customWidth="1"/>
  </cols>
  <sheetData>
    <row r="1" spans="1:19" x14ac:dyDescent="0.3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1"/>
      <c r="S1" s="1"/>
    </row>
    <row r="2" spans="1:19" ht="28.2" x14ac:dyDescent="0.3">
      <c r="A2" s="7" t="s">
        <v>18</v>
      </c>
      <c r="B2" s="12">
        <f ca="1">TODAY()</f>
        <v>42893</v>
      </c>
      <c r="C2" s="6" t="s">
        <v>8</v>
      </c>
      <c r="D2" s="90"/>
      <c r="E2" s="91"/>
      <c r="F2" s="9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9" ht="28.2" x14ac:dyDescent="0.3">
      <c r="A3" s="7" t="s">
        <v>19</v>
      </c>
      <c r="B3" s="11" t="s">
        <v>5</v>
      </c>
      <c r="C3" s="85"/>
      <c r="D3" s="85"/>
      <c r="E3" s="85"/>
      <c r="F3" s="85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9" x14ac:dyDescent="0.3">
      <c r="A4" s="7" t="s">
        <v>20</v>
      </c>
      <c r="B4" s="11" t="s">
        <v>6</v>
      </c>
      <c r="C4" s="85"/>
      <c r="D4" s="85"/>
      <c r="E4" s="85"/>
      <c r="F4" s="85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9" x14ac:dyDescent="0.3">
      <c r="A5" s="7" t="s">
        <v>21</v>
      </c>
      <c r="B5" s="11" t="s">
        <v>7</v>
      </c>
      <c r="C5" s="85"/>
      <c r="D5" s="85"/>
      <c r="E5" s="85"/>
      <c r="F5" s="85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9" ht="27.6" x14ac:dyDescent="0.3">
      <c r="A6" s="8" t="s">
        <v>22</v>
      </c>
      <c r="B6" s="86"/>
      <c r="C6" s="86"/>
      <c r="D6" s="86"/>
      <c r="E6" s="86"/>
      <c r="F6" s="86"/>
      <c r="G6" s="24"/>
      <c r="H6" s="24"/>
      <c r="I6" s="24"/>
      <c r="J6" s="24"/>
      <c r="K6" s="24"/>
      <c r="L6" s="24"/>
      <c r="M6" s="24"/>
      <c r="N6" s="24"/>
      <c r="O6" s="24"/>
      <c r="P6" s="25"/>
      <c r="Q6" s="1"/>
      <c r="R6" s="1"/>
      <c r="S6" s="1"/>
    </row>
    <row r="7" spans="1:19" x14ac:dyDescent="0.3">
      <c r="A7" s="87" t="s">
        <v>34</v>
      </c>
      <c r="B7" s="88"/>
      <c r="C7" s="88"/>
      <c r="D7" s="88"/>
      <c r="E7" s="88"/>
      <c r="F7" s="89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9" x14ac:dyDescent="0.3">
      <c r="A8" s="4" t="s">
        <v>0</v>
      </c>
      <c r="B8" s="5" t="s">
        <v>13</v>
      </c>
      <c r="C8" s="4" t="s">
        <v>9</v>
      </c>
      <c r="D8" s="4" t="s">
        <v>1</v>
      </c>
      <c r="E8" s="84" t="s">
        <v>23</v>
      </c>
      <c r="F8" s="57"/>
      <c r="G8" s="56" t="s">
        <v>32</v>
      </c>
      <c r="H8" s="56"/>
      <c r="I8" s="56"/>
      <c r="J8" s="56"/>
      <c r="K8" s="56"/>
      <c r="L8" s="56"/>
      <c r="M8" s="56"/>
      <c r="N8" s="56"/>
      <c r="O8" s="56"/>
      <c r="P8" s="57"/>
    </row>
    <row r="9" spans="1:19" x14ac:dyDescent="0.3">
      <c r="A9" s="71" t="s">
        <v>35</v>
      </c>
      <c r="B9" s="72"/>
      <c r="C9" s="72"/>
      <c r="D9" s="72"/>
      <c r="E9" s="72"/>
      <c r="F9" s="73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1:19" x14ac:dyDescent="0.3">
      <c r="A10" s="3">
        <v>1</v>
      </c>
      <c r="B10" s="2" t="s">
        <v>36</v>
      </c>
      <c r="C10" s="49"/>
      <c r="D10" s="9"/>
      <c r="E10" s="30"/>
      <c r="F10" s="3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9" ht="28.8" x14ac:dyDescent="0.3">
      <c r="A11" s="3">
        <v>2</v>
      </c>
      <c r="B11" s="2" t="s">
        <v>37</v>
      </c>
      <c r="C11" s="49"/>
      <c r="D11" s="9"/>
      <c r="E11" s="30"/>
      <c r="F11" s="3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2" spans="1:19" x14ac:dyDescent="0.3">
      <c r="A12" s="71" t="s">
        <v>38</v>
      </c>
      <c r="B12" s="72"/>
      <c r="C12" s="72"/>
      <c r="D12" s="72"/>
      <c r="E12" s="72"/>
      <c r="F12" s="73"/>
      <c r="G12" s="26"/>
      <c r="H12" s="26"/>
      <c r="I12" s="26"/>
      <c r="J12" s="26"/>
      <c r="K12" s="26"/>
      <c r="L12" s="26"/>
      <c r="M12" s="26"/>
      <c r="N12" s="26"/>
      <c r="O12" s="26"/>
      <c r="P12" s="27"/>
    </row>
    <row r="13" spans="1:19" x14ac:dyDescent="0.3">
      <c r="A13" s="3">
        <v>3</v>
      </c>
      <c r="B13" s="2" t="s">
        <v>39</v>
      </c>
      <c r="C13" s="49"/>
      <c r="D13" s="9"/>
      <c r="E13" s="30"/>
      <c r="F13" s="3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9" ht="28.8" x14ac:dyDescent="0.3">
      <c r="A14" s="3">
        <v>4</v>
      </c>
      <c r="B14" s="2" t="s">
        <v>40</v>
      </c>
      <c r="C14" s="49"/>
      <c r="D14" s="9"/>
      <c r="E14" s="30"/>
      <c r="F14" s="3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9" x14ac:dyDescent="0.3">
      <c r="A15" s="71" t="s">
        <v>10</v>
      </c>
      <c r="B15" s="72"/>
      <c r="C15" s="72"/>
      <c r="D15" s="72"/>
      <c r="E15" s="72"/>
      <c r="F15" s="73"/>
      <c r="G15" s="27"/>
      <c r="H15" s="28"/>
      <c r="I15" s="28"/>
      <c r="J15" s="28"/>
      <c r="K15" s="28"/>
      <c r="L15" s="28"/>
      <c r="M15" s="28"/>
      <c r="N15" s="28"/>
      <c r="O15" s="28"/>
      <c r="P15" s="28"/>
      <c r="R15" s="19"/>
    </row>
    <row r="16" spans="1:19" x14ac:dyDescent="0.3">
      <c r="A16" s="3">
        <v>5</v>
      </c>
      <c r="B16" s="2" t="s">
        <v>41</v>
      </c>
      <c r="C16" s="49"/>
      <c r="D16" s="9"/>
      <c r="E16" s="30"/>
      <c r="F16" s="31"/>
      <c r="G16" s="51"/>
      <c r="H16" s="51"/>
      <c r="I16" s="51"/>
      <c r="J16" s="51"/>
      <c r="K16" s="51"/>
      <c r="L16" s="51"/>
      <c r="M16" s="51"/>
      <c r="N16" s="51"/>
      <c r="O16" s="51"/>
      <c r="P16" s="52"/>
    </row>
    <row r="17" spans="1:18" x14ac:dyDescent="0.3">
      <c r="A17" s="3">
        <v>6</v>
      </c>
      <c r="B17" s="2" t="s">
        <v>42</v>
      </c>
      <c r="C17" s="49"/>
      <c r="D17" s="9"/>
      <c r="E17" s="30"/>
      <c r="F17" s="3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18" x14ac:dyDescent="0.3">
      <c r="A18" s="3">
        <v>7</v>
      </c>
      <c r="B18" s="2" t="s">
        <v>43</v>
      </c>
      <c r="C18" s="49"/>
      <c r="D18" s="9"/>
      <c r="E18" s="30"/>
      <c r="F18" s="3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8" x14ac:dyDescent="0.3">
      <c r="A19" s="60">
        <v>8</v>
      </c>
      <c r="B19" s="60" t="s">
        <v>44</v>
      </c>
      <c r="C19" s="63"/>
      <c r="D19" s="66"/>
      <c r="E19" s="69" t="s">
        <v>26</v>
      </c>
      <c r="F19" s="70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8" x14ac:dyDescent="0.3">
      <c r="A20" s="61"/>
      <c r="B20" s="61"/>
      <c r="C20" s="64"/>
      <c r="D20" s="67"/>
      <c r="E20" s="13" t="s">
        <v>29</v>
      </c>
      <c r="F20" s="37">
        <v>3.5000000000000003E-2</v>
      </c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8" x14ac:dyDescent="0.3">
      <c r="A21" s="61"/>
      <c r="B21" s="61"/>
      <c r="C21" s="64"/>
      <c r="D21" s="67"/>
      <c r="E21" s="13" t="s">
        <v>30</v>
      </c>
      <c r="F21" s="38">
        <f>IF(E19="GMAW",F20-(1/64),IF(E19="GTAW",F20-(1/16),IF(E19="PAW-VP",F20-(1/64),)))</f>
        <v>1.9375000000000003E-2</v>
      </c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48"/>
    </row>
    <row r="22" spans="1:18" x14ac:dyDescent="0.3">
      <c r="A22" s="62"/>
      <c r="B22" s="62"/>
      <c r="C22" s="65"/>
      <c r="D22" s="68"/>
      <c r="E22" s="13" t="s">
        <v>31</v>
      </c>
      <c r="F22" s="39">
        <f>IF(E19="GMAW",F20+(1/64),IF(E19="GTAW",F20+(1/16),IF(E19="PAW-VP",F20+(1/64),)))</f>
        <v>5.0625000000000003E-2</v>
      </c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8" x14ac:dyDescent="0.3">
      <c r="A23" s="71" t="s">
        <v>45</v>
      </c>
      <c r="B23" s="72"/>
      <c r="C23" s="72"/>
      <c r="D23" s="72"/>
      <c r="E23" s="72"/>
      <c r="F23" s="73"/>
      <c r="G23" s="27"/>
      <c r="H23" s="28"/>
      <c r="I23" s="28"/>
      <c r="J23" s="28"/>
      <c r="K23" s="28"/>
      <c r="L23" s="28"/>
      <c r="M23" s="28"/>
      <c r="N23" s="28"/>
      <c r="O23" s="28"/>
      <c r="P23" s="28"/>
      <c r="R23" s="19"/>
    </row>
    <row r="24" spans="1:18" x14ac:dyDescent="0.3">
      <c r="A24" s="60">
        <v>9</v>
      </c>
      <c r="B24" s="60" t="s">
        <v>46</v>
      </c>
      <c r="C24" s="63"/>
      <c r="D24" s="66"/>
      <c r="E24" s="69" t="s">
        <v>26</v>
      </c>
      <c r="F24" s="70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8" x14ac:dyDescent="0.3">
      <c r="A25" s="61"/>
      <c r="B25" s="61"/>
      <c r="C25" s="64"/>
      <c r="D25" s="67"/>
      <c r="E25" s="13" t="s">
        <v>29</v>
      </c>
      <c r="F25" s="32">
        <v>100</v>
      </c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8" x14ac:dyDescent="0.3">
      <c r="A26" s="61"/>
      <c r="B26" s="61"/>
      <c r="C26" s="64"/>
      <c r="D26" s="67"/>
      <c r="E26" s="13" t="s">
        <v>30</v>
      </c>
      <c r="F26" s="16">
        <f>IF(E24="GMAW",F25*0.8,IF(E24="GTAW",F25*0.8,IF(E24="PAW-VP",F25*0.8,)))</f>
        <v>80</v>
      </c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1:18" x14ac:dyDescent="0.3">
      <c r="A27" s="62"/>
      <c r="B27" s="62"/>
      <c r="C27" s="65"/>
      <c r="D27" s="68"/>
      <c r="E27" s="13" t="s">
        <v>31</v>
      </c>
      <c r="F27" s="16">
        <f>IF(E24="GMAW",F25*1.2,IF(E24="GTAW",F25*1.2,IF(E24="PAW-VP",F25*1.2,)))</f>
        <v>120</v>
      </c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8" x14ac:dyDescent="0.3">
      <c r="A28" s="60">
        <v>10</v>
      </c>
      <c r="B28" s="60" t="s">
        <v>47</v>
      </c>
      <c r="C28" s="63"/>
      <c r="D28" s="66"/>
      <c r="E28" s="69" t="s">
        <v>26</v>
      </c>
      <c r="F28" s="70"/>
      <c r="G28" s="74" t="s">
        <v>24</v>
      </c>
      <c r="H28" s="59"/>
      <c r="I28" s="58" t="s">
        <v>25</v>
      </c>
      <c r="J28" s="59"/>
      <c r="K28" s="58" t="s">
        <v>26</v>
      </c>
      <c r="L28" s="59"/>
      <c r="M28" s="58" t="s">
        <v>27</v>
      </c>
      <c r="N28" s="59"/>
      <c r="O28" s="58" t="s">
        <v>28</v>
      </c>
      <c r="P28" s="59"/>
    </row>
    <row r="29" spans="1:18" x14ac:dyDescent="0.3">
      <c r="A29" s="61"/>
      <c r="B29" s="61"/>
      <c r="C29" s="64"/>
      <c r="D29" s="67"/>
      <c r="E29" s="13" t="s">
        <v>29</v>
      </c>
      <c r="F29" s="32">
        <v>10</v>
      </c>
      <c r="G29" s="29" t="s">
        <v>29</v>
      </c>
      <c r="H29" s="14"/>
      <c r="I29" s="13" t="s">
        <v>29</v>
      </c>
      <c r="J29" s="17"/>
      <c r="K29" s="13" t="s">
        <v>29</v>
      </c>
      <c r="L29" s="17"/>
      <c r="M29" s="13" t="s">
        <v>29</v>
      </c>
      <c r="N29" s="17"/>
      <c r="O29" s="13" t="s">
        <v>29</v>
      </c>
      <c r="P29" s="17"/>
    </row>
    <row r="30" spans="1:18" x14ac:dyDescent="0.3">
      <c r="A30" s="61"/>
      <c r="B30" s="61"/>
      <c r="C30" s="64"/>
      <c r="D30" s="67"/>
      <c r="E30" s="13" t="s">
        <v>30</v>
      </c>
      <c r="F30" s="16">
        <f>IF(E28="GMAW",F29*0.85,IF(E28="GTAW",F29*0.85,IF(E28="PAW-VP",F29*0.85,)))</f>
        <v>8.5</v>
      </c>
      <c r="G30" s="29" t="s">
        <v>30</v>
      </c>
      <c r="H30" s="16">
        <f>H29</f>
        <v>0</v>
      </c>
      <c r="I30" s="13" t="s">
        <v>30</v>
      </c>
      <c r="J30" s="18">
        <f>J29</f>
        <v>0</v>
      </c>
      <c r="K30" s="13" t="s">
        <v>30</v>
      </c>
      <c r="L30" s="18">
        <f>L29</f>
        <v>0</v>
      </c>
      <c r="M30" s="13" t="s">
        <v>30</v>
      </c>
      <c r="N30" s="18">
        <f>N29-N29</f>
        <v>0</v>
      </c>
      <c r="O30" s="13" t="s">
        <v>30</v>
      </c>
      <c r="P30" s="18">
        <f>P29-(1/16)</f>
        <v>-6.25E-2</v>
      </c>
    </row>
    <row r="31" spans="1:18" x14ac:dyDescent="0.3">
      <c r="A31" s="62"/>
      <c r="B31" s="62"/>
      <c r="C31" s="65"/>
      <c r="D31" s="68"/>
      <c r="E31" s="13" t="s">
        <v>31</v>
      </c>
      <c r="F31" s="15">
        <f>IF(E28="GMAW",F29*1.15,IF(E28="GTAW",F29*1.15,IF(E28="PAW-VP",F29*1.15,)))</f>
        <v>11.5</v>
      </c>
      <c r="G31" s="29" t="s">
        <v>31</v>
      </c>
      <c r="H31" s="15">
        <f>H29+(1/32)</f>
        <v>3.125E-2</v>
      </c>
      <c r="I31" s="13" t="s">
        <v>31</v>
      </c>
      <c r="J31" s="18">
        <f>J29</f>
        <v>0</v>
      </c>
      <c r="K31" s="13" t="s">
        <v>31</v>
      </c>
      <c r="L31" s="18">
        <f>L29</f>
        <v>0</v>
      </c>
      <c r="M31" s="13" t="s">
        <v>31</v>
      </c>
      <c r="N31" s="18">
        <f>N29</f>
        <v>0</v>
      </c>
      <c r="O31" s="13" t="s">
        <v>31</v>
      </c>
      <c r="P31" s="18">
        <f>P29+(1/16)</f>
        <v>6.25E-2</v>
      </c>
      <c r="R31" s="19"/>
    </row>
    <row r="32" spans="1:18" x14ac:dyDescent="0.3">
      <c r="A32" s="3">
        <v>11</v>
      </c>
      <c r="B32" s="2" t="s">
        <v>48</v>
      </c>
      <c r="C32" s="49"/>
      <c r="D32" s="9"/>
      <c r="E32" s="30"/>
      <c r="F32" s="31"/>
      <c r="G32" s="51"/>
      <c r="H32" s="51"/>
      <c r="I32" s="51"/>
      <c r="J32" s="51"/>
      <c r="K32" s="51"/>
      <c r="L32" s="51"/>
      <c r="M32" s="51"/>
      <c r="N32" s="51"/>
      <c r="O32" s="51"/>
      <c r="P32" s="52"/>
      <c r="R32" s="19"/>
    </row>
    <row r="33" spans="1:18" ht="28.8" customHeight="1" x14ac:dyDescent="0.3">
      <c r="A33" s="35">
        <v>12</v>
      </c>
      <c r="B33" s="35" t="s">
        <v>49</v>
      </c>
      <c r="C33" s="50"/>
      <c r="D33" s="45"/>
      <c r="E33" s="30"/>
      <c r="F33" s="31"/>
      <c r="G33" s="40" t="s">
        <v>24</v>
      </c>
      <c r="H33" s="41"/>
      <c r="I33" s="42" t="s">
        <v>25</v>
      </c>
      <c r="J33" s="41"/>
      <c r="K33" s="42" t="s">
        <v>26</v>
      </c>
      <c r="L33" s="41"/>
      <c r="M33" s="42" t="s">
        <v>27</v>
      </c>
      <c r="N33" s="41"/>
      <c r="O33" s="42" t="s">
        <v>28</v>
      </c>
      <c r="P33" s="41"/>
    </row>
    <row r="34" spans="1:18" x14ac:dyDescent="0.3">
      <c r="A34" s="71" t="s">
        <v>11</v>
      </c>
      <c r="B34" s="72"/>
      <c r="C34" s="72"/>
      <c r="D34" s="72"/>
      <c r="E34" s="72"/>
      <c r="F34" s="73"/>
      <c r="G34" s="27"/>
      <c r="H34" s="28"/>
      <c r="I34" s="28"/>
      <c r="J34" s="28"/>
      <c r="K34" s="28"/>
      <c r="L34" s="28"/>
      <c r="M34" s="28"/>
      <c r="N34" s="28"/>
      <c r="O34" s="28"/>
      <c r="P34" s="28"/>
      <c r="R34" s="19"/>
    </row>
    <row r="35" spans="1:18" ht="28.8" x14ac:dyDescent="0.3">
      <c r="A35" s="3">
        <v>13</v>
      </c>
      <c r="B35" s="3" t="s">
        <v>50</v>
      </c>
      <c r="C35" s="49"/>
      <c r="D35" s="9"/>
      <c r="E35" s="30"/>
      <c r="F35" s="3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1:18" ht="28.8" customHeight="1" x14ac:dyDescent="0.3">
      <c r="A36" s="3">
        <v>14</v>
      </c>
      <c r="B36" s="3" t="s">
        <v>51</v>
      </c>
      <c r="C36" s="49"/>
      <c r="D36" s="9"/>
      <c r="E36" s="30"/>
      <c r="F36" s="3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1:18" x14ac:dyDescent="0.3">
      <c r="A37" s="60">
        <v>15</v>
      </c>
      <c r="B37" s="60" t="s">
        <v>52</v>
      </c>
      <c r="C37" s="63"/>
      <c r="D37" s="66"/>
      <c r="E37" s="69" t="s">
        <v>26</v>
      </c>
      <c r="F37" s="70"/>
      <c r="G37" s="33"/>
      <c r="H37" s="33"/>
      <c r="I37" s="33"/>
      <c r="J37" s="33"/>
      <c r="K37" s="33"/>
      <c r="L37" s="33"/>
      <c r="M37" s="33"/>
      <c r="N37" s="33"/>
      <c r="O37" s="33"/>
      <c r="P37" s="34"/>
    </row>
    <row r="38" spans="1:18" x14ac:dyDescent="0.3">
      <c r="A38" s="61"/>
      <c r="B38" s="61"/>
      <c r="C38" s="64"/>
      <c r="D38" s="67"/>
      <c r="E38" s="13" t="s">
        <v>29</v>
      </c>
      <c r="F38" s="32">
        <v>10</v>
      </c>
      <c r="G38" s="33"/>
      <c r="H38" s="33"/>
      <c r="I38" s="33"/>
      <c r="J38" s="33"/>
      <c r="K38" s="33"/>
      <c r="L38" s="33"/>
      <c r="M38" s="33"/>
      <c r="N38" s="33"/>
      <c r="O38" s="33"/>
      <c r="P38" s="34"/>
    </row>
    <row r="39" spans="1:18" x14ac:dyDescent="0.3">
      <c r="A39" s="61"/>
      <c r="B39" s="61"/>
      <c r="C39" s="64"/>
      <c r="D39" s="67"/>
      <c r="E39" s="13" t="s">
        <v>30</v>
      </c>
      <c r="F39" s="16" t="str">
        <f>IF(E37="GMAW","Ref EV 16",IF(E37="GTAW","Ref EV 16",IF(E37="PAW-VP","Ref EV 16",)))</f>
        <v>Ref EV 16</v>
      </c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1:18" x14ac:dyDescent="0.3">
      <c r="A40" s="62"/>
      <c r="B40" s="62"/>
      <c r="C40" s="65"/>
      <c r="D40" s="68"/>
      <c r="E40" s="13" t="s">
        <v>31</v>
      </c>
      <c r="F40" s="15">
        <f>IF(E37="GMAW",F38*1.5,IF(E37="GTAW",F38*1.5,IF(E37="PAW-VP",F38*1.5,)))</f>
        <v>15</v>
      </c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1:18" x14ac:dyDescent="0.3">
      <c r="A41" s="60">
        <v>16</v>
      </c>
      <c r="B41" s="60" t="s">
        <v>53</v>
      </c>
      <c r="C41" s="63"/>
      <c r="D41" s="66"/>
      <c r="E41" s="69" t="s">
        <v>26</v>
      </c>
      <c r="F41" s="70"/>
      <c r="G41" s="75"/>
      <c r="H41" s="76"/>
      <c r="I41" s="58" t="s">
        <v>25</v>
      </c>
      <c r="J41" s="59"/>
      <c r="K41" s="58" t="s">
        <v>26</v>
      </c>
      <c r="L41" s="59"/>
      <c r="M41" s="58" t="s">
        <v>27</v>
      </c>
      <c r="N41" s="59"/>
      <c r="O41" s="81"/>
      <c r="P41" s="76"/>
    </row>
    <row r="42" spans="1:18" x14ac:dyDescent="0.3">
      <c r="A42" s="61"/>
      <c r="B42" s="61"/>
      <c r="C42" s="64"/>
      <c r="D42" s="67"/>
      <c r="E42" s="13" t="s">
        <v>29</v>
      </c>
      <c r="F42" s="32">
        <v>10</v>
      </c>
      <c r="G42" s="77"/>
      <c r="H42" s="78"/>
      <c r="I42" s="13" t="s">
        <v>29</v>
      </c>
      <c r="J42" s="10"/>
      <c r="K42" s="13" t="s">
        <v>29</v>
      </c>
      <c r="L42" s="10"/>
      <c r="M42" s="13" t="s">
        <v>29</v>
      </c>
      <c r="N42" s="10"/>
      <c r="O42" s="82"/>
      <c r="P42" s="78"/>
    </row>
    <row r="43" spans="1:18" x14ac:dyDescent="0.3">
      <c r="A43" s="61"/>
      <c r="B43" s="61"/>
      <c r="C43" s="64"/>
      <c r="D43" s="67"/>
      <c r="E43" s="13" t="s">
        <v>30</v>
      </c>
      <c r="F43" s="16">
        <f>IF(E41="GMAW",F42*0.8,IF(E41="GTAW",F42*0.8,IF(E41="PAW-VP",F42*0.8,)))</f>
        <v>8</v>
      </c>
      <c r="G43" s="77"/>
      <c r="H43" s="78"/>
      <c r="I43" s="13" t="s">
        <v>30</v>
      </c>
      <c r="J43" s="10"/>
      <c r="K43" s="13" t="s">
        <v>30</v>
      </c>
      <c r="L43" s="10"/>
      <c r="M43" s="13" t="s">
        <v>30</v>
      </c>
      <c r="N43" s="10"/>
      <c r="O43" s="82"/>
      <c r="P43" s="78"/>
    </row>
    <row r="44" spans="1:18" x14ac:dyDescent="0.3">
      <c r="A44" s="61"/>
      <c r="B44" s="61"/>
      <c r="C44" s="64"/>
      <c r="D44" s="67"/>
      <c r="E44" s="13" t="s">
        <v>31</v>
      </c>
      <c r="F44" s="15" t="str">
        <f>IF(E41="GMAW","Ref EV 15",IF(E41="GTAW","Ref EV 15",IF(E41="PAW-VP","Ref EV 15",)))</f>
        <v>Ref EV 15</v>
      </c>
      <c r="G44" s="79"/>
      <c r="H44" s="80"/>
      <c r="I44" s="13" t="s">
        <v>31</v>
      </c>
      <c r="J44" s="10"/>
      <c r="K44" s="13" t="s">
        <v>31</v>
      </c>
      <c r="L44" s="10"/>
      <c r="M44" s="13" t="s">
        <v>31</v>
      </c>
      <c r="N44" s="10"/>
      <c r="O44" s="83"/>
      <c r="P44" s="80"/>
    </row>
    <row r="45" spans="1:18" x14ac:dyDescent="0.3">
      <c r="A45" s="71" t="s">
        <v>54</v>
      </c>
      <c r="B45" s="72"/>
      <c r="C45" s="72"/>
      <c r="D45" s="72"/>
      <c r="E45" s="72"/>
      <c r="F45" s="73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8" ht="14.4" customHeight="1" x14ac:dyDescent="0.3">
      <c r="A46" s="60">
        <v>17</v>
      </c>
      <c r="B46" s="60" t="s">
        <v>55</v>
      </c>
      <c r="C46" s="63"/>
      <c r="D46" s="66"/>
      <c r="E46" s="69" t="s">
        <v>26</v>
      </c>
      <c r="F46" s="70"/>
      <c r="G46" s="75"/>
      <c r="H46" s="76"/>
      <c r="I46" s="58" t="s">
        <v>25</v>
      </c>
      <c r="J46" s="59"/>
      <c r="K46" s="58" t="s">
        <v>26</v>
      </c>
      <c r="L46" s="59"/>
      <c r="M46" s="58" t="s">
        <v>27</v>
      </c>
      <c r="N46" s="59"/>
      <c r="O46" s="81"/>
      <c r="P46" s="76"/>
    </row>
    <row r="47" spans="1:18" x14ac:dyDescent="0.3">
      <c r="A47" s="61"/>
      <c r="B47" s="61"/>
      <c r="C47" s="64"/>
      <c r="D47" s="67"/>
      <c r="E47" s="13" t="s">
        <v>29</v>
      </c>
      <c r="F47" s="32">
        <v>10</v>
      </c>
      <c r="G47" s="77"/>
      <c r="H47" s="78"/>
      <c r="I47" s="13" t="s">
        <v>29</v>
      </c>
      <c r="J47" s="10"/>
      <c r="K47" s="13" t="s">
        <v>29</v>
      </c>
      <c r="L47" s="10"/>
      <c r="M47" s="13" t="s">
        <v>29</v>
      </c>
      <c r="N47" s="10"/>
      <c r="O47" s="82"/>
      <c r="P47" s="78"/>
    </row>
    <row r="48" spans="1:18" x14ac:dyDescent="0.3">
      <c r="A48" s="61"/>
      <c r="B48" s="61"/>
      <c r="C48" s="64"/>
      <c r="D48" s="67"/>
      <c r="E48" s="13" t="s">
        <v>30</v>
      </c>
      <c r="F48" s="16">
        <f>IF(E46="GMAW",F47*0.75,IF(E46="GTAW",F47*0.75,IF(E46="PAW-VP",F47*0.75,)))</f>
        <v>7.5</v>
      </c>
      <c r="G48" s="77"/>
      <c r="H48" s="78"/>
      <c r="I48" s="13" t="s">
        <v>30</v>
      </c>
      <c r="J48" s="10"/>
      <c r="K48" s="13" t="s">
        <v>30</v>
      </c>
      <c r="L48" s="10"/>
      <c r="M48" s="13" t="s">
        <v>30</v>
      </c>
      <c r="N48" s="10"/>
      <c r="O48" s="82"/>
      <c r="P48" s="78"/>
    </row>
    <row r="49" spans="1:16" x14ac:dyDescent="0.3">
      <c r="A49" s="61"/>
      <c r="B49" s="62"/>
      <c r="C49" s="64"/>
      <c r="D49" s="67"/>
      <c r="E49" s="13" t="s">
        <v>31</v>
      </c>
      <c r="F49" s="15">
        <f>IF(E46="GMAW",F47*1.25,IF(E46="GTAW",F47*1.25,IF(E46="PAW-VP",F47*1.25,)))</f>
        <v>12.5</v>
      </c>
      <c r="G49" s="79"/>
      <c r="H49" s="80"/>
      <c r="I49" s="13" t="s">
        <v>31</v>
      </c>
      <c r="J49" s="10"/>
      <c r="K49" s="13" t="s">
        <v>31</v>
      </c>
      <c r="L49" s="10"/>
      <c r="M49" s="13" t="s">
        <v>31</v>
      </c>
      <c r="N49" s="10"/>
      <c r="O49" s="83"/>
      <c r="P49" s="80"/>
    </row>
    <row r="50" spans="1:16" x14ac:dyDescent="0.3">
      <c r="A50" s="71" t="s">
        <v>56</v>
      </c>
      <c r="B50" s="72"/>
      <c r="C50" s="72"/>
      <c r="D50" s="72"/>
      <c r="E50" s="72"/>
      <c r="F50" s="73"/>
      <c r="G50" s="26"/>
      <c r="H50" s="26"/>
      <c r="I50" s="26"/>
      <c r="J50" s="26"/>
      <c r="K50" s="26"/>
      <c r="L50" s="26"/>
      <c r="M50" s="26"/>
      <c r="N50" s="26"/>
      <c r="O50" s="26"/>
      <c r="P50" s="27"/>
    </row>
    <row r="51" spans="1:16" ht="28.8" customHeight="1" x14ac:dyDescent="0.3">
      <c r="A51" s="35">
        <v>18</v>
      </c>
      <c r="B51" s="35" t="s">
        <v>57</v>
      </c>
      <c r="C51" s="50"/>
      <c r="D51" s="36"/>
      <c r="E51" s="30"/>
      <c r="F51" s="31"/>
      <c r="G51" s="43"/>
      <c r="H51" s="44"/>
      <c r="I51" s="42" t="s">
        <v>25</v>
      </c>
      <c r="J51" s="41"/>
      <c r="K51" s="42" t="s">
        <v>26</v>
      </c>
      <c r="L51" s="41"/>
      <c r="M51" s="42" t="s">
        <v>27</v>
      </c>
      <c r="N51" s="41"/>
      <c r="O51" s="42" t="s">
        <v>28</v>
      </c>
      <c r="P51" s="41"/>
    </row>
    <row r="52" spans="1:16" x14ac:dyDescent="0.3">
      <c r="A52" s="71" t="s">
        <v>58</v>
      </c>
      <c r="B52" s="72"/>
      <c r="C52" s="72"/>
      <c r="D52" s="72"/>
      <c r="E52" s="72"/>
      <c r="F52" s="73"/>
      <c r="G52" s="26"/>
      <c r="H52" s="26"/>
      <c r="I52" s="26"/>
      <c r="J52" s="26"/>
      <c r="K52" s="26"/>
      <c r="L52" s="26"/>
      <c r="M52" s="26"/>
      <c r="N52" s="26"/>
      <c r="O52" s="26"/>
      <c r="P52" s="27"/>
    </row>
    <row r="53" spans="1:16" ht="28.8" x14ac:dyDescent="0.3">
      <c r="A53" s="3">
        <v>19</v>
      </c>
      <c r="B53" s="3" t="s">
        <v>59</v>
      </c>
      <c r="C53" s="49"/>
      <c r="D53" s="9"/>
      <c r="E53" s="30"/>
      <c r="F53" s="3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1:16" ht="31.2" customHeight="1" x14ac:dyDescent="0.3">
      <c r="A54" s="35">
        <v>20</v>
      </c>
      <c r="B54" s="35" t="s">
        <v>60</v>
      </c>
      <c r="C54" s="50"/>
      <c r="D54" s="36"/>
      <c r="E54" s="30"/>
      <c r="F54" s="31"/>
      <c r="G54" s="43"/>
      <c r="H54" s="43"/>
      <c r="I54" s="43"/>
      <c r="J54" s="44"/>
      <c r="K54" s="42" t="s">
        <v>26</v>
      </c>
      <c r="L54" s="41"/>
      <c r="M54" s="42" t="s">
        <v>27</v>
      </c>
      <c r="N54" s="41"/>
      <c r="O54" s="42" t="s">
        <v>28</v>
      </c>
      <c r="P54" s="41"/>
    </row>
    <row r="55" spans="1:16" x14ac:dyDescent="0.3">
      <c r="A55" s="71" t="s">
        <v>61</v>
      </c>
      <c r="B55" s="72"/>
      <c r="C55" s="72"/>
      <c r="D55" s="72"/>
      <c r="E55" s="72"/>
      <c r="F55" s="73"/>
      <c r="G55" s="26"/>
      <c r="H55" s="26"/>
      <c r="I55" s="26"/>
      <c r="J55" s="26"/>
      <c r="K55" s="26"/>
      <c r="L55" s="26"/>
      <c r="M55" s="26"/>
      <c r="N55" s="26"/>
      <c r="O55" s="26"/>
      <c r="P55" s="27"/>
    </row>
    <row r="56" spans="1:16" x14ac:dyDescent="0.3">
      <c r="A56" s="3">
        <v>21</v>
      </c>
      <c r="B56" s="3" t="s">
        <v>62</v>
      </c>
      <c r="C56" s="49"/>
      <c r="D56" s="9"/>
      <c r="E56" s="30"/>
      <c r="F56" s="31"/>
      <c r="G56" s="51"/>
      <c r="H56" s="51"/>
      <c r="I56" s="51"/>
      <c r="J56" s="51"/>
      <c r="K56" s="51"/>
      <c r="L56" s="51"/>
      <c r="M56" s="51"/>
      <c r="N56" s="51"/>
      <c r="O56" s="51"/>
      <c r="P56" s="52"/>
    </row>
    <row r="57" spans="1:16" x14ac:dyDescent="0.3">
      <c r="A57" s="3">
        <v>22</v>
      </c>
      <c r="B57" s="3" t="s">
        <v>63</v>
      </c>
      <c r="C57" s="49"/>
      <c r="D57" s="9"/>
      <c r="E57" s="30"/>
      <c r="F57" s="31"/>
      <c r="G57" s="51"/>
      <c r="H57" s="51"/>
      <c r="I57" s="51"/>
      <c r="J57" s="51"/>
      <c r="K57" s="51"/>
      <c r="L57" s="51"/>
      <c r="M57" s="51"/>
      <c r="N57" s="51"/>
      <c r="O57" s="51"/>
      <c r="P57" s="52"/>
    </row>
    <row r="58" spans="1:16" x14ac:dyDescent="0.3">
      <c r="A58" s="71" t="s">
        <v>64</v>
      </c>
      <c r="B58" s="72"/>
      <c r="C58" s="72"/>
      <c r="D58" s="72"/>
      <c r="E58" s="72"/>
      <c r="F58" s="73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1:16" ht="14.4" customHeight="1" x14ac:dyDescent="0.3">
      <c r="A59" s="60">
        <v>23</v>
      </c>
      <c r="B59" s="60" t="s">
        <v>65</v>
      </c>
      <c r="C59" s="63"/>
      <c r="D59" s="66"/>
      <c r="E59" s="69" t="s">
        <v>26</v>
      </c>
      <c r="F59" s="70"/>
      <c r="G59" s="75"/>
      <c r="H59" s="76"/>
      <c r="I59" s="58" t="s">
        <v>25</v>
      </c>
      <c r="J59" s="59"/>
      <c r="K59" s="58" t="s">
        <v>26</v>
      </c>
      <c r="L59" s="59"/>
      <c r="M59" s="58" t="s">
        <v>27</v>
      </c>
      <c r="N59" s="59"/>
      <c r="O59" s="81"/>
      <c r="P59" s="76"/>
    </row>
    <row r="60" spans="1:16" x14ac:dyDescent="0.3">
      <c r="A60" s="61"/>
      <c r="B60" s="61"/>
      <c r="C60" s="64"/>
      <c r="D60" s="67"/>
      <c r="E60" s="13" t="s">
        <v>29</v>
      </c>
      <c r="F60" s="32">
        <v>10</v>
      </c>
      <c r="G60" s="77"/>
      <c r="H60" s="78"/>
      <c r="I60" s="13" t="s">
        <v>29</v>
      </c>
      <c r="J60" s="10"/>
      <c r="K60" s="13" t="s">
        <v>29</v>
      </c>
      <c r="L60" s="10"/>
      <c r="M60" s="13" t="s">
        <v>29</v>
      </c>
      <c r="N60" s="10"/>
      <c r="O60" s="82"/>
      <c r="P60" s="78"/>
    </row>
    <row r="61" spans="1:16" x14ac:dyDescent="0.3">
      <c r="A61" s="61"/>
      <c r="B61" s="61"/>
      <c r="C61" s="64"/>
      <c r="D61" s="67"/>
      <c r="E61" s="13" t="s">
        <v>30</v>
      </c>
      <c r="F61" s="16">
        <f>IF(E59="GMAW",F60-(5),IF(E59="GTAW",F60-(5),IF(E59="PAW-VP",F60-(5),)))</f>
        <v>5</v>
      </c>
      <c r="G61" s="77"/>
      <c r="H61" s="78"/>
      <c r="I61" s="13" t="s">
        <v>30</v>
      </c>
      <c r="J61" s="10"/>
      <c r="K61" s="13" t="s">
        <v>30</v>
      </c>
      <c r="L61" s="10"/>
      <c r="M61" s="13" t="s">
        <v>30</v>
      </c>
      <c r="N61" s="10"/>
      <c r="O61" s="82"/>
      <c r="P61" s="78"/>
    </row>
    <row r="62" spans="1:16" x14ac:dyDescent="0.3">
      <c r="A62" s="61"/>
      <c r="B62" s="62"/>
      <c r="C62" s="64"/>
      <c r="D62" s="67"/>
      <c r="E62" s="13" t="s">
        <v>31</v>
      </c>
      <c r="F62" s="15" t="str">
        <f>IF(E59="GMAW","N/A",IF(E59="GTAW","N/A",IF(E59="PAW-VP","N/A",)))</f>
        <v>N/A</v>
      </c>
      <c r="G62" s="79"/>
      <c r="H62" s="80"/>
      <c r="I62" s="13" t="s">
        <v>31</v>
      </c>
      <c r="J62" s="10"/>
      <c r="K62" s="13" t="s">
        <v>31</v>
      </c>
      <c r="L62" s="10"/>
      <c r="M62" s="13" t="s">
        <v>31</v>
      </c>
      <c r="N62" s="10"/>
      <c r="O62" s="83"/>
      <c r="P62" s="80"/>
    </row>
    <row r="63" spans="1:16" x14ac:dyDescent="0.3">
      <c r="A63" s="60">
        <v>24</v>
      </c>
      <c r="B63" s="60" t="s">
        <v>66</v>
      </c>
      <c r="C63" s="63"/>
      <c r="D63" s="66"/>
      <c r="E63" s="69" t="s">
        <v>26</v>
      </c>
      <c r="F63" s="70"/>
      <c r="G63" s="51"/>
      <c r="H63" s="51"/>
      <c r="I63" s="51"/>
      <c r="J63" s="51"/>
      <c r="K63" s="51"/>
      <c r="L63" s="51"/>
      <c r="M63" s="51"/>
      <c r="N63" s="51"/>
      <c r="O63" s="51"/>
      <c r="P63" s="52"/>
    </row>
    <row r="64" spans="1:16" x14ac:dyDescent="0.3">
      <c r="A64" s="61"/>
      <c r="B64" s="61"/>
      <c r="C64" s="64"/>
      <c r="D64" s="67"/>
      <c r="E64" s="13" t="s">
        <v>29</v>
      </c>
      <c r="F64" s="32">
        <v>6.25E-2</v>
      </c>
      <c r="G64" s="46"/>
      <c r="H64" s="46"/>
      <c r="I64" s="46"/>
      <c r="J64" s="46"/>
      <c r="K64" s="46"/>
      <c r="L64" s="46"/>
      <c r="M64" s="46"/>
      <c r="N64" s="46"/>
      <c r="O64" s="46"/>
      <c r="P64" s="47"/>
    </row>
    <row r="65" spans="1:16" x14ac:dyDescent="0.3">
      <c r="A65" s="61"/>
      <c r="B65" s="61"/>
      <c r="C65" s="64"/>
      <c r="D65" s="67"/>
      <c r="E65" s="13" t="s">
        <v>30</v>
      </c>
      <c r="F65" s="16">
        <f>IF(E63="GMAW",F64-(1/16),IF(E63="GTAW",F64-(1/16),IF(E63="PAW-VP",F64-(1/16),)))</f>
        <v>0</v>
      </c>
      <c r="G65" s="46"/>
      <c r="H65" s="46"/>
      <c r="I65" s="46"/>
      <c r="J65" s="46"/>
      <c r="K65" s="46"/>
      <c r="L65" s="46"/>
      <c r="M65" s="46"/>
      <c r="N65" s="46"/>
      <c r="O65" s="46"/>
      <c r="P65" s="47"/>
    </row>
    <row r="66" spans="1:16" x14ac:dyDescent="0.3">
      <c r="A66" s="62"/>
      <c r="B66" s="62"/>
      <c r="C66" s="65"/>
      <c r="D66" s="68"/>
      <c r="E66" s="13" t="s">
        <v>31</v>
      </c>
      <c r="F66" s="15">
        <f>IF(E63="GMAW",F64+(1/16),IF(E63="GTAW",F64+(1/16),IF(E63="PAW-VP",F64+(1/16),)))</f>
        <v>0.125</v>
      </c>
      <c r="G66" s="46"/>
      <c r="H66" s="46"/>
      <c r="I66" s="46"/>
      <c r="J66" s="46"/>
      <c r="K66" s="46"/>
      <c r="L66" s="46"/>
      <c r="M66" s="46"/>
      <c r="N66" s="46"/>
      <c r="O66" s="46"/>
      <c r="P66" s="47"/>
    </row>
    <row r="67" spans="1:16" x14ac:dyDescent="0.3">
      <c r="A67" s="93">
        <v>25</v>
      </c>
      <c r="B67" s="93" t="s">
        <v>67</v>
      </c>
      <c r="C67" s="94"/>
      <c r="D67" s="95"/>
      <c r="E67" s="69" t="s">
        <v>26</v>
      </c>
      <c r="F67" s="70"/>
      <c r="G67" s="51"/>
      <c r="H67" s="51"/>
      <c r="I67" s="51"/>
      <c r="J67" s="51"/>
      <c r="K67" s="51"/>
      <c r="L67" s="51"/>
      <c r="M67" s="51"/>
      <c r="N67" s="51"/>
      <c r="O67" s="51"/>
      <c r="P67" s="52"/>
    </row>
    <row r="68" spans="1:16" x14ac:dyDescent="0.3">
      <c r="A68" s="93"/>
      <c r="B68" s="93"/>
      <c r="C68" s="94"/>
      <c r="D68" s="95"/>
      <c r="E68" s="13" t="s">
        <v>29</v>
      </c>
      <c r="F68" s="32">
        <v>10</v>
      </c>
      <c r="G68" s="46"/>
      <c r="H68" s="46"/>
      <c r="I68" s="46"/>
      <c r="J68" s="46"/>
      <c r="K68" s="46"/>
      <c r="L68" s="46"/>
      <c r="M68" s="46"/>
      <c r="N68" s="46"/>
      <c r="O68" s="46"/>
      <c r="P68" s="47"/>
    </row>
    <row r="69" spans="1:16" x14ac:dyDescent="0.3">
      <c r="A69" s="93"/>
      <c r="B69" s="93"/>
      <c r="C69" s="94"/>
      <c r="D69" s="95"/>
      <c r="E69" s="13" t="s">
        <v>30</v>
      </c>
      <c r="F69" s="16">
        <f>IF(E67="GMAW",F68-(1/16),IF(E67="GTAW",F68-(1/16),IF(E67="PAW-VP",F68-(1/16),)))</f>
        <v>9.9375</v>
      </c>
      <c r="G69" s="46"/>
      <c r="H69" s="46"/>
      <c r="I69" s="46"/>
      <c r="J69" s="46"/>
      <c r="K69" s="46"/>
      <c r="L69" s="46"/>
      <c r="M69" s="46"/>
      <c r="N69" s="46"/>
      <c r="O69" s="46"/>
      <c r="P69" s="47"/>
    </row>
    <row r="70" spans="1:16" x14ac:dyDescent="0.3">
      <c r="A70" s="93"/>
      <c r="B70" s="93"/>
      <c r="C70" s="94"/>
      <c r="D70" s="95"/>
      <c r="E70" s="13" t="s">
        <v>31</v>
      </c>
      <c r="F70" s="15">
        <f>IF(E67="GMAW",F68+(1/16),IF(E67="GTAW",F68+(1/16),IF(E67="PAW-VP",F68+(1/16),)))</f>
        <v>10.0625</v>
      </c>
      <c r="G70" s="46"/>
      <c r="H70" s="46"/>
      <c r="I70" s="46"/>
      <c r="J70" s="46"/>
      <c r="K70" s="46"/>
      <c r="L70" s="46"/>
      <c r="M70" s="46"/>
      <c r="N70" s="46"/>
      <c r="O70" s="46"/>
      <c r="P70" s="47"/>
    </row>
    <row r="71" spans="1:16" x14ac:dyDescent="0.3">
      <c r="A71" s="71" t="s">
        <v>68</v>
      </c>
      <c r="B71" s="72"/>
      <c r="C71" s="72"/>
      <c r="D71" s="72"/>
      <c r="E71" s="72"/>
      <c r="F71" s="73"/>
      <c r="G71" s="26"/>
      <c r="H71" s="26"/>
      <c r="I71" s="26"/>
      <c r="J71" s="26"/>
      <c r="K71" s="26"/>
      <c r="L71" s="26"/>
      <c r="M71" s="26"/>
      <c r="N71" s="26"/>
      <c r="O71" s="26"/>
      <c r="P71" s="27"/>
    </row>
    <row r="72" spans="1:16" ht="28.8" x14ac:dyDescent="0.3">
      <c r="A72" s="3">
        <v>26</v>
      </c>
      <c r="B72" s="3" t="s">
        <v>69</v>
      </c>
      <c r="C72" s="49"/>
      <c r="D72" s="9"/>
      <c r="E72" s="30"/>
      <c r="F72" s="31"/>
      <c r="G72" s="51"/>
      <c r="H72" s="51"/>
      <c r="I72" s="51"/>
      <c r="J72" s="51"/>
      <c r="K72" s="51"/>
      <c r="L72" s="51"/>
      <c r="M72" s="51"/>
      <c r="N72" s="51"/>
      <c r="O72" s="51"/>
      <c r="P72" s="52"/>
    </row>
    <row r="73" spans="1:16" x14ac:dyDescent="0.3">
      <c r="A73" s="93">
        <v>27</v>
      </c>
      <c r="B73" s="93" t="s">
        <v>70</v>
      </c>
      <c r="C73" s="94"/>
      <c r="D73" s="95"/>
      <c r="E73" s="69" t="s">
        <v>26</v>
      </c>
      <c r="F73" s="70"/>
      <c r="G73" s="51"/>
      <c r="H73" s="51"/>
      <c r="I73" s="51"/>
      <c r="J73" s="51"/>
      <c r="K73" s="51"/>
      <c r="L73" s="51"/>
      <c r="M73" s="51"/>
      <c r="N73" s="51"/>
      <c r="O73" s="51"/>
      <c r="P73" s="52"/>
    </row>
    <row r="74" spans="1:16" x14ac:dyDescent="0.3">
      <c r="A74" s="93"/>
      <c r="B74" s="93"/>
      <c r="C74" s="94"/>
      <c r="D74" s="95"/>
      <c r="E74" s="13" t="s">
        <v>29</v>
      </c>
      <c r="F74" s="32">
        <v>100</v>
      </c>
      <c r="G74" s="46"/>
      <c r="H74" s="46"/>
      <c r="I74" s="46"/>
      <c r="J74" s="46"/>
      <c r="K74" s="46"/>
      <c r="L74" s="46"/>
      <c r="M74" s="46"/>
      <c r="N74" s="46"/>
      <c r="O74" s="46"/>
      <c r="P74" s="47"/>
    </row>
    <row r="75" spans="1:16" x14ac:dyDescent="0.3">
      <c r="A75" s="93"/>
      <c r="B75" s="93"/>
      <c r="C75" s="94"/>
      <c r="D75" s="95"/>
      <c r="E75" s="13" t="s">
        <v>30</v>
      </c>
      <c r="F75" s="16">
        <f>IF(E73="GMAW",F74*0.8,IF(E73="GTAW",F74*0.75,IF(E73="PAW-VP",F74*0.75,)))</f>
        <v>80</v>
      </c>
      <c r="G75" s="46"/>
      <c r="H75" s="46"/>
      <c r="I75" s="46"/>
      <c r="J75" s="46"/>
      <c r="K75" s="46"/>
      <c r="L75" s="46"/>
      <c r="M75" s="46"/>
      <c r="N75" s="46"/>
      <c r="O75" s="46"/>
      <c r="P75" s="47"/>
    </row>
    <row r="76" spans="1:16" x14ac:dyDescent="0.3">
      <c r="A76" s="93"/>
      <c r="B76" s="93"/>
      <c r="C76" s="94"/>
      <c r="D76" s="95"/>
      <c r="E76" s="13" t="s">
        <v>31</v>
      </c>
      <c r="F76" s="16">
        <f>IF(E73="GMAW",F74*1.2,IF(E73="GTAW",F74*1.25,IF(E73="PAW-VP",F74*1.25,)))</f>
        <v>120</v>
      </c>
      <c r="G76" s="46"/>
      <c r="H76" s="46"/>
      <c r="I76" s="46"/>
      <c r="J76" s="46"/>
      <c r="K76" s="46"/>
      <c r="L76" s="46"/>
      <c r="M76" s="46"/>
      <c r="N76" s="46"/>
      <c r="O76" s="46"/>
      <c r="P76" s="47"/>
    </row>
    <row r="77" spans="1:16" x14ac:dyDescent="0.3">
      <c r="A77" s="71" t="s">
        <v>71</v>
      </c>
      <c r="B77" s="72"/>
      <c r="C77" s="72"/>
      <c r="D77" s="72"/>
      <c r="E77" s="72"/>
      <c r="F77" s="73"/>
      <c r="G77" s="26"/>
      <c r="H77" s="26"/>
      <c r="I77" s="26"/>
      <c r="J77" s="26"/>
      <c r="K77" s="26"/>
      <c r="L77" s="26"/>
      <c r="M77" s="26"/>
      <c r="N77" s="26"/>
      <c r="O77" s="26"/>
      <c r="P77" s="27"/>
    </row>
    <row r="78" spans="1:16" ht="28.8" x14ac:dyDescent="0.3">
      <c r="A78" s="3">
        <v>28</v>
      </c>
      <c r="B78" s="3" t="s">
        <v>72</v>
      </c>
      <c r="C78" s="49"/>
      <c r="D78" s="9"/>
      <c r="E78" s="30"/>
      <c r="F78" s="31"/>
      <c r="G78" s="51"/>
      <c r="H78" s="51"/>
      <c r="I78" s="51"/>
      <c r="J78" s="51"/>
      <c r="K78" s="51"/>
      <c r="L78" s="51"/>
      <c r="M78" s="51"/>
      <c r="N78" s="51"/>
      <c r="O78" s="51"/>
      <c r="P78" s="52"/>
    </row>
    <row r="79" spans="1:16" x14ac:dyDescent="0.3">
      <c r="A79" s="71" t="s">
        <v>73</v>
      </c>
      <c r="B79" s="72"/>
      <c r="C79" s="72"/>
      <c r="D79" s="72"/>
      <c r="E79" s="72"/>
      <c r="F79" s="73"/>
      <c r="G79" s="26"/>
      <c r="H79" s="26"/>
      <c r="I79" s="26"/>
      <c r="J79" s="26"/>
      <c r="K79" s="26"/>
      <c r="L79" s="26"/>
      <c r="M79" s="26"/>
      <c r="N79" s="26"/>
      <c r="O79" s="26"/>
      <c r="P79" s="27"/>
    </row>
    <row r="80" spans="1:16" x14ac:dyDescent="0.3">
      <c r="A80" s="3">
        <v>29</v>
      </c>
      <c r="B80" s="3" t="s">
        <v>74</v>
      </c>
      <c r="C80" s="49"/>
      <c r="D80" s="9"/>
      <c r="E80" s="30"/>
      <c r="F80" s="31"/>
      <c r="G80" s="51"/>
      <c r="H80" s="51"/>
      <c r="I80" s="51"/>
      <c r="J80" s="51"/>
      <c r="K80" s="51"/>
      <c r="L80" s="51"/>
      <c r="M80" s="51"/>
      <c r="N80" s="51"/>
      <c r="O80" s="51"/>
      <c r="P80" s="52"/>
    </row>
    <row r="81" spans="1:16" x14ac:dyDescent="0.3">
      <c r="A81" s="71" t="s">
        <v>75</v>
      </c>
      <c r="B81" s="72"/>
      <c r="C81" s="72"/>
      <c r="D81" s="72"/>
      <c r="E81" s="72"/>
      <c r="F81" s="73"/>
      <c r="G81" s="26"/>
      <c r="H81" s="26"/>
      <c r="I81" s="26"/>
      <c r="J81" s="26"/>
      <c r="K81" s="26"/>
      <c r="L81" s="26"/>
      <c r="M81" s="26"/>
      <c r="N81" s="26"/>
      <c r="O81" s="26"/>
      <c r="P81" s="27"/>
    </row>
    <row r="82" spans="1:16" x14ac:dyDescent="0.3">
      <c r="A82" s="3">
        <v>30</v>
      </c>
      <c r="B82" s="3" t="s">
        <v>76</v>
      </c>
      <c r="C82" s="49"/>
      <c r="D82" s="9"/>
      <c r="E82" s="30"/>
      <c r="F82" s="31"/>
      <c r="G82" s="51"/>
      <c r="H82" s="51"/>
      <c r="I82" s="51"/>
      <c r="J82" s="51"/>
      <c r="K82" s="51"/>
      <c r="L82" s="51"/>
      <c r="M82" s="51"/>
      <c r="N82" s="51"/>
      <c r="O82" s="51"/>
      <c r="P82" s="52"/>
    </row>
    <row r="83" spans="1:16" x14ac:dyDescent="0.3">
      <c r="A83" s="71" t="s">
        <v>83</v>
      </c>
      <c r="B83" s="72"/>
      <c r="C83" s="72"/>
      <c r="D83" s="72"/>
      <c r="E83" s="72"/>
      <c r="F83" s="73"/>
      <c r="G83" s="26"/>
      <c r="H83" s="26"/>
      <c r="I83" s="26"/>
      <c r="J83" s="26"/>
      <c r="K83" s="26"/>
      <c r="L83" s="26"/>
      <c r="M83" s="26"/>
      <c r="N83" s="26"/>
      <c r="O83" s="26"/>
      <c r="P83" s="27"/>
    </row>
    <row r="84" spans="1:16" x14ac:dyDescent="0.3">
      <c r="A84" s="93">
        <v>31</v>
      </c>
      <c r="B84" s="93" t="s">
        <v>77</v>
      </c>
      <c r="C84" s="94"/>
      <c r="D84" s="95"/>
      <c r="E84" s="69" t="s">
        <v>26</v>
      </c>
      <c r="F84" s="70"/>
      <c r="G84" s="51"/>
      <c r="H84" s="51"/>
      <c r="I84" s="51"/>
      <c r="J84" s="51"/>
      <c r="K84" s="51"/>
      <c r="L84" s="51"/>
      <c r="M84" s="51"/>
      <c r="N84" s="51"/>
      <c r="O84" s="51"/>
      <c r="P84" s="52"/>
    </row>
    <row r="85" spans="1:16" x14ac:dyDescent="0.3">
      <c r="A85" s="93"/>
      <c r="B85" s="93"/>
      <c r="C85" s="94"/>
      <c r="D85" s="95"/>
      <c r="E85" s="13" t="s">
        <v>29</v>
      </c>
      <c r="F85" s="32">
        <v>100</v>
      </c>
      <c r="G85" s="46"/>
      <c r="H85" s="46"/>
      <c r="I85" s="46"/>
      <c r="J85" s="46"/>
      <c r="K85" s="46"/>
      <c r="L85" s="46"/>
      <c r="M85" s="46"/>
      <c r="N85" s="46"/>
      <c r="O85" s="46"/>
      <c r="P85" s="47"/>
    </row>
    <row r="86" spans="1:16" x14ac:dyDescent="0.3">
      <c r="A86" s="93"/>
      <c r="B86" s="93"/>
      <c r="C86" s="94"/>
      <c r="D86" s="95"/>
      <c r="E86" s="13" t="s">
        <v>30</v>
      </c>
      <c r="F86" s="16" t="str">
        <f>IF(E84="GMAW","N/A",IF(E84="GTAW","N/A",IF(E84="PAW-VP","N/A",)))</f>
        <v>N/A</v>
      </c>
      <c r="G86" s="46"/>
      <c r="H86" s="46"/>
      <c r="I86" s="46"/>
      <c r="J86" s="46"/>
      <c r="K86" s="46"/>
      <c r="L86" s="46"/>
      <c r="M86" s="46"/>
      <c r="N86" s="46"/>
      <c r="O86" s="46"/>
      <c r="P86" s="47"/>
    </row>
    <row r="87" spans="1:16" x14ac:dyDescent="0.3">
      <c r="A87" s="93"/>
      <c r="B87" s="93"/>
      <c r="C87" s="94"/>
      <c r="D87" s="95"/>
      <c r="E87" s="13" t="s">
        <v>31</v>
      </c>
      <c r="F87" s="15">
        <f>IF(E84="GMAW",F85+(100),IF(E84="GTAW",F85+(100),IF(E84="PAW-VP",F85+(100),)))</f>
        <v>200</v>
      </c>
      <c r="G87" s="46"/>
      <c r="H87" s="46"/>
      <c r="I87" s="46"/>
      <c r="J87" s="46"/>
      <c r="K87" s="46"/>
      <c r="L87" s="46"/>
      <c r="M87" s="46"/>
      <c r="N87" s="46"/>
      <c r="O87" s="46"/>
      <c r="P87" s="47"/>
    </row>
    <row r="88" spans="1:16" x14ac:dyDescent="0.3">
      <c r="A88" s="71" t="s">
        <v>82</v>
      </c>
      <c r="B88" s="72"/>
      <c r="C88" s="72"/>
      <c r="D88" s="72"/>
      <c r="E88" s="72"/>
      <c r="F88" s="73"/>
      <c r="G88" s="26"/>
      <c r="H88" s="26"/>
      <c r="I88" s="26"/>
      <c r="J88" s="26"/>
      <c r="K88" s="26"/>
      <c r="L88" s="26"/>
      <c r="M88" s="26"/>
      <c r="N88" s="26"/>
      <c r="O88" s="26"/>
      <c r="P88" s="27"/>
    </row>
    <row r="89" spans="1:16" x14ac:dyDescent="0.3">
      <c r="A89" s="93">
        <v>32</v>
      </c>
      <c r="B89" s="93" t="s">
        <v>77</v>
      </c>
      <c r="C89" s="94"/>
      <c r="D89" s="95"/>
      <c r="E89" s="69" t="s">
        <v>26</v>
      </c>
      <c r="F89" s="70"/>
      <c r="G89" s="53"/>
      <c r="H89" s="51"/>
      <c r="I89" s="51"/>
      <c r="J89" s="51"/>
      <c r="K89" s="51"/>
      <c r="L89" s="51"/>
      <c r="M89" s="51"/>
      <c r="N89" s="51"/>
      <c r="O89" s="51"/>
      <c r="P89" s="52"/>
    </row>
    <row r="90" spans="1:16" x14ac:dyDescent="0.3">
      <c r="A90" s="93"/>
      <c r="B90" s="93"/>
      <c r="C90" s="94"/>
      <c r="D90" s="95"/>
      <c r="E90" s="13" t="s">
        <v>29</v>
      </c>
      <c r="F90" s="32">
        <v>350</v>
      </c>
      <c r="G90" s="46"/>
      <c r="H90" s="46"/>
      <c r="I90" s="46"/>
      <c r="J90" s="46"/>
      <c r="K90" s="46"/>
      <c r="L90" s="46"/>
      <c r="M90" s="46"/>
      <c r="N90" s="46"/>
      <c r="O90" s="46"/>
      <c r="P90" s="47"/>
    </row>
    <row r="91" spans="1:16" x14ac:dyDescent="0.3">
      <c r="A91" s="93"/>
      <c r="B91" s="93"/>
      <c r="C91" s="94"/>
      <c r="D91" s="95"/>
      <c r="E91" s="13" t="s">
        <v>30</v>
      </c>
      <c r="F91" s="16" t="str">
        <f>IF(E89="GMAW","N/A",IF(E89="GTAW","N/A",IF(E89="PAW-VP","N/A",)))</f>
        <v>N/A</v>
      </c>
      <c r="G91" s="46"/>
      <c r="H91" s="46"/>
      <c r="I91" s="46"/>
      <c r="J91" s="46"/>
      <c r="K91" s="46"/>
      <c r="L91" s="46"/>
      <c r="M91" s="46"/>
      <c r="N91" s="46"/>
      <c r="O91" s="46"/>
      <c r="P91" s="47"/>
    </row>
    <row r="92" spans="1:16" x14ac:dyDescent="0.3">
      <c r="A92" s="93"/>
      <c r="B92" s="93"/>
      <c r="C92" s="94"/>
      <c r="D92" s="95"/>
      <c r="E92" s="13" t="s">
        <v>31</v>
      </c>
      <c r="F92" s="15">
        <f>IF(E89="GMAW",F90+(100),IF(E89="GTAW",F90+(100),IF(E89="PAW-VP",F90+(100),)))</f>
        <v>450</v>
      </c>
      <c r="G92" s="46"/>
      <c r="H92" s="46"/>
      <c r="I92" s="46"/>
      <c r="J92" s="46"/>
      <c r="K92" s="46"/>
      <c r="L92" s="46"/>
      <c r="M92" s="46"/>
      <c r="N92" s="46"/>
      <c r="O92" s="46"/>
      <c r="P92" s="47"/>
    </row>
    <row r="93" spans="1:16" x14ac:dyDescent="0.3">
      <c r="A93" s="71" t="s">
        <v>14</v>
      </c>
      <c r="B93" s="72"/>
      <c r="C93" s="72"/>
      <c r="D93" s="72"/>
      <c r="E93" s="72"/>
      <c r="F93" s="73"/>
      <c r="G93" s="26"/>
      <c r="H93" s="26"/>
      <c r="I93" s="26"/>
      <c r="J93" s="26"/>
      <c r="K93" s="26"/>
      <c r="L93" s="26"/>
      <c r="M93" s="26"/>
      <c r="N93" s="26"/>
      <c r="O93" s="26"/>
      <c r="P93" s="27"/>
    </row>
    <row r="94" spans="1:16" x14ac:dyDescent="0.3">
      <c r="A94" s="3">
        <v>38</v>
      </c>
      <c r="B94" s="3" t="s">
        <v>12</v>
      </c>
      <c r="C94" s="49"/>
      <c r="D94" s="9"/>
      <c r="E94" s="30"/>
      <c r="F94" s="31"/>
      <c r="G94" s="51"/>
      <c r="H94" s="51"/>
      <c r="I94" s="51"/>
      <c r="J94" s="51"/>
      <c r="K94" s="51"/>
      <c r="L94" s="51"/>
      <c r="M94" s="51"/>
      <c r="N94" s="51"/>
      <c r="O94" s="51"/>
      <c r="P94" s="52"/>
    </row>
    <row r="95" spans="1:16" ht="28.8" x14ac:dyDescent="0.3">
      <c r="A95" s="3">
        <v>39</v>
      </c>
      <c r="B95" s="3" t="s">
        <v>15</v>
      </c>
      <c r="C95" s="49"/>
      <c r="D95" s="9"/>
      <c r="E95" s="30"/>
      <c r="F95" s="3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1:16" x14ac:dyDescent="0.3">
      <c r="A96" s="3">
        <v>40</v>
      </c>
      <c r="B96" s="3" t="s">
        <v>78</v>
      </c>
      <c r="C96" s="49"/>
      <c r="D96" s="9"/>
      <c r="E96" s="30"/>
      <c r="F96" s="3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1:16" x14ac:dyDescent="0.3">
      <c r="A97" s="3">
        <v>41</v>
      </c>
      <c r="B97" s="3" t="s">
        <v>79</v>
      </c>
      <c r="C97" s="49"/>
      <c r="D97" s="9"/>
      <c r="E97" s="30"/>
      <c r="F97" s="31"/>
      <c r="G97" s="51"/>
      <c r="H97" s="51"/>
      <c r="I97" s="51"/>
      <c r="J97" s="51"/>
      <c r="K97" s="51"/>
      <c r="L97" s="51"/>
      <c r="M97" s="51"/>
      <c r="N97" s="51"/>
      <c r="O97" s="51"/>
      <c r="P97" s="52"/>
    </row>
    <row r="98" spans="1:16" ht="28.8" x14ac:dyDescent="0.3">
      <c r="A98" s="3">
        <v>42</v>
      </c>
      <c r="B98" s="3" t="s">
        <v>80</v>
      </c>
      <c r="C98" s="49"/>
      <c r="D98" s="9"/>
      <c r="E98" s="30"/>
      <c r="F98" s="31"/>
      <c r="G98" s="51"/>
      <c r="H98" s="51"/>
      <c r="I98" s="51"/>
      <c r="J98" s="51"/>
      <c r="K98" s="51"/>
      <c r="L98" s="51"/>
      <c r="M98" s="51"/>
      <c r="N98" s="51"/>
      <c r="O98" s="51"/>
      <c r="P98" s="52"/>
    </row>
    <row r="99" spans="1:16" x14ac:dyDescent="0.3">
      <c r="A99" s="3">
        <v>43</v>
      </c>
      <c r="B99" s="3" t="s">
        <v>16</v>
      </c>
      <c r="C99" s="49"/>
      <c r="D99" s="9"/>
      <c r="E99" s="30"/>
      <c r="F99" s="31"/>
      <c r="G99" s="51"/>
      <c r="H99" s="51"/>
      <c r="I99" s="51"/>
      <c r="J99" s="51"/>
      <c r="K99" s="51"/>
      <c r="L99" s="51"/>
      <c r="M99" s="51"/>
      <c r="N99" s="51"/>
      <c r="O99" s="51"/>
      <c r="P99" s="52"/>
    </row>
    <row r="100" spans="1:16" ht="28.8" x14ac:dyDescent="0.3">
      <c r="A100" s="3">
        <v>44</v>
      </c>
      <c r="B100" s="3" t="s">
        <v>17</v>
      </c>
      <c r="C100" s="49"/>
      <c r="D100" s="9"/>
      <c r="E100" s="30"/>
      <c r="F100" s="3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</sheetData>
  <sheetProtection algorithmName="SHA-512" hashValue="sjaECJIC0C79SiogS3/CfwVJ2pYupPBViNwmT8ehkrtVWfHhq3meCrDpHgiet6MOaSQnMGWie8dd87W4oNyU3A==" saltValue="L5SrTakfTTdJNTdLjGkprg==" spinCount="100000" sheet="1" objects="1" scenarios="1"/>
  <mergeCells count="138">
    <mergeCell ref="A89:A92"/>
    <mergeCell ref="B89:B92"/>
    <mergeCell ref="C89:C92"/>
    <mergeCell ref="D89:D92"/>
    <mergeCell ref="E89:F89"/>
    <mergeCell ref="A73:A76"/>
    <mergeCell ref="B73:B76"/>
    <mergeCell ref="C73:C76"/>
    <mergeCell ref="D73:D76"/>
    <mergeCell ref="E73:F73"/>
    <mergeCell ref="A84:A87"/>
    <mergeCell ref="B84:B87"/>
    <mergeCell ref="C84:C87"/>
    <mergeCell ref="D84:D87"/>
    <mergeCell ref="E84:F84"/>
    <mergeCell ref="E59:F59"/>
    <mergeCell ref="A63:A66"/>
    <mergeCell ref="B63:B66"/>
    <mergeCell ref="C63:C66"/>
    <mergeCell ref="D63:D66"/>
    <mergeCell ref="E63:F63"/>
    <mergeCell ref="A67:A70"/>
    <mergeCell ref="B67:B70"/>
    <mergeCell ref="C67:C70"/>
    <mergeCell ref="D67:D70"/>
    <mergeCell ref="E67:F67"/>
    <mergeCell ref="C24:C27"/>
    <mergeCell ref="D24:D27"/>
    <mergeCell ref="E24:F24"/>
    <mergeCell ref="E19:F19"/>
    <mergeCell ref="A37:A40"/>
    <mergeCell ref="B37:B40"/>
    <mergeCell ref="C37:C40"/>
    <mergeCell ref="D37:D40"/>
    <mergeCell ref="E37:F37"/>
    <mergeCell ref="A93:F93"/>
    <mergeCell ref="E8:F8"/>
    <mergeCell ref="C3:F3"/>
    <mergeCell ref="C4:F4"/>
    <mergeCell ref="C5:F5"/>
    <mergeCell ref="B6:F6"/>
    <mergeCell ref="A7:F7"/>
    <mergeCell ref="D2:F2"/>
    <mergeCell ref="A9:F9"/>
    <mergeCell ref="A52:F52"/>
    <mergeCell ref="A55:F55"/>
    <mergeCell ref="A71:F71"/>
    <mergeCell ref="A41:A44"/>
    <mergeCell ref="B46:B49"/>
    <mergeCell ref="C46:C49"/>
    <mergeCell ref="D46:D49"/>
    <mergeCell ref="A46:A49"/>
    <mergeCell ref="A34:F34"/>
    <mergeCell ref="A79:F79"/>
    <mergeCell ref="A81:F81"/>
    <mergeCell ref="A83:F83"/>
    <mergeCell ref="A88:F88"/>
    <mergeCell ref="A24:A27"/>
    <mergeCell ref="B24:B27"/>
    <mergeCell ref="E46:F46"/>
    <mergeCell ref="O46:P49"/>
    <mergeCell ref="I46:J46"/>
    <mergeCell ref="K46:L46"/>
    <mergeCell ref="M46:N46"/>
    <mergeCell ref="G72:P72"/>
    <mergeCell ref="G73:P73"/>
    <mergeCell ref="G78:P78"/>
    <mergeCell ref="A45:F45"/>
    <mergeCell ref="A50:F50"/>
    <mergeCell ref="A58:F58"/>
    <mergeCell ref="A77:F77"/>
    <mergeCell ref="G46:H49"/>
    <mergeCell ref="G53:P53"/>
    <mergeCell ref="G56:P56"/>
    <mergeCell ref="G59:H62"/>
    <mergeCell ref="I59:J59"/>
    <mergeCell ref="K59:L59"/>
    <mergeCell ref="M59:N59"/>
    <mergeCell ref="O59:P62"/>
    <mergeCell ref="A59:A62"/>
    <mergeCell ref="B59:B62"/>
    <mergeCell ref="C59:C62"/>
    <mergeCell ref="D59:D62"/>
    <mergeCell ref="G32:P32"/>
    <mergeCell ref="K28:L28"/>
    <mergeCell ref="M28:N28"/>
    <mergeCell ref="G28:H28"/>
    <mergeCell ref="I28:J28"/>
    <mergeCell ref="B41:B44"/>
    <mergeCell ref="C41:C44"/>
    <mergeCell ref="D41:D44"/>
    <mergeCell ref="I41:J41"/>
    <mergeCell ref="K41:L41"/>
    <mergeCell ref="M41:N41"/>
    <mergeCell ref="G41:H44"/>
    <mergeCell ref="O41:P44"/>
    <mergeCell ref="G35:P35"/>
    <mergeCell ref="G36:P36"/>
    <mergeCell ref="G40:P40"/>
    <mergeCell ref="E41:F41"/>
    <mergeCell ref="A1:P1"/>
    <mergeCell ref="G8:P8"/>
    <mergeCell ref="G10:P10"/>
    <mergeCell ref="G11:P11"/>
    <mergeCell ref="G13:P13"/>
    <mergeCell ref="O28:P28"/>
    <mergeCell ref="G17:P17"/>
    <mergeCell ref="G18:P18"/>
    <mergeCell ref="G22:P22"/>
    <mergeCell ref="G24:P24"/>
    <mergeCell ref="G14:P14"/>
    <mergeCell ref="G16:P16"/>
    <mergeCell ref="A28:A31"/>
    <mergeCell ref="B28:B31"/>
    <mergeCell ref="C28:C31"/>
    <mergeCell ref="D28:D31"/>
    <mergeCell ref="E28:F28"/>
    <mergeCell ref="A12:F12"/>
    <mergeCell ref="A15:F15"/>
    <mergeCell ref="A23:F23"/>
    <mergeCell ref="A19:A22"/>
    <mergeCell ref="B19:B22"/>
    <mergeCell ref="C19:C22"/>
    <mergeCell ref="D19:D22"/>
    <mergeCell ref="G99:P99"/>
    <mergeCell ref="G100:P100"/>
    <mergeCell ref="G94:P94"/>
    <mergeCell ref="G95:P95"/>
    <mergeCell ref="G96:P96"/>
    <mergeCell ref="G97:P97"/>
    <mergeCell ref="G80:P80"/>
    <mergeCell ref="G57:P57"/>
    <mergeCell ref="G63:P63"/>
    <mergeCell ref="G67:P67"/>
    <mergeCell ref="G98:P98"/>
    <mergeCell ref="G89:P89"/>
    <mergeCell ref="G84:P84"/>
    <mergeCell ref="G82:P82"/>
  </mergeCells>
  <conditionalFormatting sqref="C10:C11 C56 C13:C14 C24 C16:C19 C63 C67">
    <cfRule type="cellIs" dxfId="38" priority="49" operator="equal">
      <formula>"N/A"</formula>
    </cfRule>
    <cfRule type="cellIs" dxfId="37" priority="50" operator="equal">
      <formula>"Unacceptable"</formula>
    </cfRule>
    <cfRule type="cellIs" dxfId="36" priority="51" operator="equal">
      <formula>"Acceptable"</formula>
    </cfRule>
  </conditionalFormatting>
  <conditionalFormatting sqref="C28">
    <cfRule type="cellIs" dxfId="35" priority="46" operator="equal">
      <formula>"N/A"</formula>
    </cfRule>
    <cfRule type="cellIs" dxfId="34" priority="47" operator="equal">
      <formula>"Unacceptable"</formula>
    </cfRule>
    <cfRule type="cellIs" dxfId="33" priority="48" operator="equal">
      <formula>"Acceptable"</formula>
    </cfRule>
  </conditionalFormatting>
  <conditionalFormatting sqref="C32">
    <cfRule type="cellIs" dxfId="32" priority="40" operator="equal">
      <formula>"N/A"</formula>
    </cfRule>
    <cfRule type="cellIs" dxfId="31" priority="41" operator="equal">
      <formula>"Unacceptable"</formula>
    </cfRule>
    <cfRule type="cellIs" dxfId="30" priority="42" operator="equal">
      <formula>"Acceptable"</formula>
    </cfRule>
  </conditionalFormatting>
  <conditionalFormatting sqref="C33 C35:C37">
    <cfRule type="cellIs" dxfId="29" priority="37" operator="equal">
      <formula>"N/A"</formula>
    </cfRule>
    <cfRule type="cellIs" dxfId="28" priority="38" operator="equal">
      <formula>"Unacceptable"</formula>
    </cfRule>
    <cfRule type="cellIs" dxfId="27" priority="39" operator="equal">
      <formula>"Acceptable"</formula>
    </cfRule>
  </conditionalFormatting>
  <conditionalFormatting sqref="C53">
    <cfRule type="cellIs" dxfId="26" priority="31" operator="equal">
      <formula>"N/A"</formula>
    </cfRule>
    <cfRule type="cellIs" dxfId="25" priority="32" operator="equal">
      <formula>"Unacceptable"</formula>
    </cfRule>
    <cfRule type="cellIs" dxfId="24" priority="33" operator="equal">
      <formula>"Acceptable"</formula>
    </cfRule>
  </conditionalFormatting>
  <conditionalFormatting sqref="C57 C72">
    <cfRule type="cellIs" dxfId="23" priority="28" operator="equal">
      <formula>"N/A"</formula>
    </cfRule>
    <cfRule type="cellIs" dxfId="22" priority="29" operator="equal">
      <formula>"Unacceptable"</formula>
    </cfRule>
    <cfRule type="cellIs" dxfId="21" priority="30" operator="equal">
      <formula>"Acceptable"</formula>
    </cfRule>
  </conditionalFormatting>
  <conditionalFormatting sqref="C73 C78 C80 C82 C84 C89">
    <cfRule type="cellIs" dxfId="20" priority="25" operator="equal">
      <formula>"N/A"</formula>
    </cfRule>
    <cfRule type="cellIs" dxfId="19" priority="26" operator="equal">
      <formula>"Unacceptable"</formula>
    </cfRule>
    <cfRule type="cellIs" dxfId="18" priority="27" operator="equal">
      <formula>"Acceptable"</formula>
    </cfRule>
  </conditionalFormatting>
  <conditionalFormatting sqref="C94:C100">
    <cfRule type="cellIs" dxfId="17" priority="22" operator="equal">
      <formula>"N/A"</formula>
    </cfRule>
    <cfRule type="cellIs" dxfId="16" priority="23" operator="equal">
      <formula>"Unacceptable"</formula>
    </cfRule>
    <cfRule type="cellIs" dxfId="15" priority="24" operator="equal">
      <formula>"Acceptable"</formula>
    </cfRule>
  </conditionalFormatting>
  <conditionalFormatting sqref="C41">
    <cfRule type="cellIs" dxfId="14" priority="19" operator="equal">
      <formula>"N/A"</formula>
    </cfRule>
    <cfRule type="cellIs" dxfId="13" priority="20" operator="equal">
      <formula>"Unacceptable"</formula>
    </cfRule>
    <cfRule type="cellIs" dxfId="12" priority="21" operator="equal">
      <formula>"Acceptable"</formula>
    </cfRule>
  </conditionalFormatting>
  <conditionalFormatting sqref="C46">
    <cfRule type="cellIs" dxfId="11" priority="16" operator="equal">
      <formula>"N/A"</formula>
    </cfRule>
    <cfRule type="cellIs" dxfId="10" priority="17" operator="equal">
      <formula>"Unacceptable"</formula>
    </cfRule>
    <cfRule type="cellIs" dxfId="9" priority="18" operator="equal">
      <formula>"Acceptable"</formula>
    </cfRule>
  </conditionalFormatting>
  <conditionalFormatting sqref="C51">
    <cfRule type="cellIs" dxfId="8" priority="13" operator="equal">
      <formula>"N/A"</formula>
    </cfRule>
    <cfRule type="cellIs" dxfId="7" priority="14" operator="equal">
      <formula>"Unacceptable"</formula>
    </cfRule>
    <cfRule type="cellIs" dxfId="6" priority="15" operator="equal">
      <formula>"Acceptable"</formula>
    </cfRule>
  </conditionalFormatting>
  <conditionalFormatting sqref="C54">
    <cfRule type="cellIs" dxfId="5" priority="10" operator="equal">
      <formula>"N/A"</formula>
    </cfRule>
    <cfRule type="cellIs" dxfId="4" priority="11" operator="equal">
      <formula>"Unacceptable"</formula>
    </cfRule>
    <cfRule type="cellIs" dxfId="3" priority="12" operator="equal">
      <formula>"Acceptable"</formula>
    </cfRule>
  </conditionalFormatting>
  <conditionalFormatting sqref="C59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dataValidations count="1">
    <dataValidation type="list" allowBlank="1" showInputMessage="1" showErrorMessage="1" sqref="E28:F28 E19:F19 E24:F24 E37:F37 E41:F41 E46:F46 E59:F59 E63:F63 E67:F67 E73:F73 E84:F84 E89:F89">
      <formula1>Type</formula1>
    </dataValidation>
  </dataValidations>
  <pageMargins left="0.7" right="0.7" top="0.75" bottom="0.75" header="0.3" footer="0.3"/>
  <pageSetup scale="65" fitToHeight="0" orientation="portrait" r:id="rId1"/>
  <headerFooter>
    <oddHeader>&amp;R&amp;"-,Bold"AWS D1.2 WPS Essential Variable Checklist
&amp;KFF0000FOR REFERENCE ONLY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C94:C100 C51 C84 C32:C33 C16:C19 C46 C53:C54 C10:C11 C13:C14 C56:C57 C67 C78 C80 C82 C72:C73 C24 C28 C35:C37 C41 C59 C63 C89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2" sqref="D12"/>
    </sheetView>
  </sheetViews>
  <sheetFormatPr defaultRowHeight="14.4" x14ac:dyDescent="0.3"/>
  <cols>
    <col min="1" max="1" width="12.33203125" customWidth="1"/>
  </cols>
  <sheetData>
    <row r="1" spans="1:4" x14ac:dyDescent="0.3">
      <c r="A1" t="s">
        <v>2</v>
      </c>
      <c r="D1" t="s">
        <v>26</v>
      </c>
    </row>
    <row r="2" spans="1:4" x14ac:dyDescent="0.3">
      <c r="A2" t="s">
        <v>3</v>
      </c>
      <c r="D2" t="s">
        <v>28</v>
      </c>
    </row>
    <row r="3" spans="1:4" x14ac:dyDescent="0.3">
      <c r="A3" t="s">
        <v>4</v>
      </c>
      <c r="D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Type</vt:lpstr>
    </vt:vector>
  </TitlesOfParts>
  <Company>General Atomics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Blench, Christopher</cp:lastModifiedBy>
  <cp:lastPrinted>2017-06-07T20:52:28Z</cp:lastPrinted>
  <dcterms:created xsi:type="dcterms:W3CDTF">2016-07-08T22:13:21Z</dcterms:created>
  <dcterms:modified xsi:type="dcterms:W3CDTF">2017-06-07T20:52:41Z</dcterms:modified>
</cp:coreProperties>
</file>